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AA高野\01令和３年度\●R3各種照会\4.1.20　公営企業に係る経営比較分析表（令和2年度決算）の分析等について\公表\"/>
    </mc:Choice>
  </mc:AlternateContent>
  <workbookProtection workbookAlgorithmName="SHA-512" workbookHashValue="IXcHnd3BBl/HfyMUJHXgTVPE4eUmMoysShWq6nTuVag2qua49dJ/b2CN7Cm1gLvS7l3BlqTM/YqzJJZ7ACLjyg==" workbookSaltValue="NUD/SkTFBEKrYoZyWckTiw==" workbookSpinCount="100000" lockStructure="1"/>
  <bookViews>
    <workbookView xWindow="0" yWindow="0" windowWidth="20460" windowHeight="759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Q6" i="5"/>
  <c r="W10" i="4" s="1"/>
  <c r="P6" i="5"/>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AD10" i="4"/>
  <c r="P10" i="4"/>
  <c r="I10" i="4"/>
  <c r="B10" i="4"/>
  <c r="AT8" i="4"/>
  <c r="AL8" i="4"/>
  <c r="P8" i="4"/>
  <c r="I8" i="4"/>
</calcChain>
</file>

<file path=xl/sharedStrings.xml><?xml version="1.0" encoding="utf-8"?>
<sst xmlns="http://schemas.openxmlformats.org/spreadsheetml/2006/main" count="241" uniqueCount="120">
  <si>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</si>
  <si>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</si>
  <si>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</si>
  <si>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</si>
  <si>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</si>
  <si>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</si>
  <si>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</si>
  <si>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</si>
  <si>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</si>
  <si>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</si>
  <si>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</si>
  <si>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</si>
  <si>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</si>
  <si>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</si>
  <si>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</si>
  <si>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</si>
  <si>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</si>
  <si>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</si>
  <si>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</si>
  <si>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</si>
  <si>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</si>
  <si>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</si>
  <si>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</si>
  <si>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</si>
  <si>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</si>
  <si>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</si>
  <si>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</si>
  <si>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</si>
  <si>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</si>
  <si>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</si>
  <si>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</si>
  <si>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</si>
  <si>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</si>
  <si>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</si>
  <si>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</si>
  <si>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</si>
  <si>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</si>
  <si>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</si>
  <si>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</si>
  <si>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</si>
  <si>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</si>
  <si>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</si>
  <si>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</si>
  <si>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</si>
  <si>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</si>
  <si>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</si>
  <si>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</si>
  <si>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</si>
  <si>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</si>
  <si>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</si>
  <si>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</si>
  <si>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</si>
  <si>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</si>
  <si>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</si>
  <si>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</si>
  <si>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</si>
  <si>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</si>
  <si>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</si>
  <si>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</si>
  <si>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</si>
  <si>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</si>
  <si>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</si>
  <si>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</si>
  <si>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</si>
  <si>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</si>
  <si>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</si>
  <si>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</si>
  <si>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</si>
  <si>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</si>
  <si>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</si>
  <si>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</si>
  <si>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</si>
  <si>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</si>
  <si>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</si>
  <si>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</si>
  <si>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</si>
  <si>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</si>
  <si>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</si>
  <si>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</si>
  <si>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</si>
  <si>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</si>
  <si>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</si>
  <si>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</si>
  <si>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</si>
  <si>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</si>
  <si>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</si>
  <si>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</si>
  <si>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</si>
  <si>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</si>
  <si>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</si>
  <si>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</si>
  <si>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</si>
  <si>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</si>
  <si>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</si>
  <si>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</si>
  <si>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</si>
  <si>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</si>
  <si>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</si>
  <si>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積丹町</t>
  </si>
  <si>
    <t>法非適用</t>
  </si>
  <si>
    <t>下水道事業</t>
  </si>
  <si>
    <t>漁業集落排水</t>
  </si>
  <si>
    <t>H2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</si>
  <si>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</si>
  <si>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</si>
  <si>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</si>
  <si>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</si>
  <si>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</si>
  <si>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</si>
  <si>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</si>
  <si>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</si>
  <si>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</si>
  <si>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</si>
  <si>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</si>
  <si>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</si>
  <si>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</si>
  <si>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</si>
  <si>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xml:space="preserve"> 全施設が、経過年数１０年を経過しており、今後、管路及び施設の老朽化、電気機械設備など、大量に更新時期を迎える。</t>
    <phoneticPr fontId="4"/>
  </si>
  <si>
    <t>　現在の加入率は、75％であるが、未加入世帯の内、高齢者世帯が65％以上を占めている状況にあるが、公共水域の保全について理解していただき加入促進を図る必要がある。
　また、経営効率化を図るために平成30年度から令和３年度にかけ段階的に料金引上げ改定を行っている。</t>
    <phoneticPr fontId="4"/>
  </si>
  <si>
    <t xml:space="preserve"> 積丹町漁業集落排水事業は、平成７年度から平成１５年度にかけて、町内５地区の集落で、終末処理場を設置し、生活排水処理対策を実施し現在に至る。
 整備時から人口が５０％減少したため、汚水処理原価が平均を上回っている。
　経営状況は、独立採算制の原則を理解しながらも、一般会計繰入金により収支均衡を図っている状況にある。</t>
    <rPh sb="72" eb="74">
      <t>セイビ</t>
    </rPh>
    <rPh sb="74" eb="75">
      <t>ジ</t>
    </rPh>
    <rPh sb="77" eb="79">
      <t>ジンコウ</t>
    </rPh>
    <rPh sb="83" eb="85">
      <t>ゲンショウ</t>
    </rPh>
    <rPh sb="90" eb="92">
      <t>オスイ</t>
    </rPh>
    <rPh sb="92" eb="94">
      <t>ショリ</t>
    </rPh>
    <rPh sb="94" eb="96">
      <t>ゲンカ</t>
    </rPh>
    <rPh sb="97" eb="99">
      <t>ヘイキン</t>
    </rPh>
    <rPh sb="100" eb="102">
      <t>ウワマワ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</si>
</sst>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661-4020-9B19-E655FB1136BC}"/>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0.09</c:v>
                </c:pt>
                <c:pt idx="2">
                  <c:v>0.02</c:v>
                </c:pt>
                <c:pt idx="3">
                  <c:v>0.01</c:v>
                </c:pt>
                <c:pt idx="4">
                  <c:v>1.6</c:v>
                </c:pt>
              </c:numCache>
            </c:numRef>
          </c:val>
          <c:smooth val="0"/>
          <c:extLst>
            <c:ext xmlns:c16="http://schemas.microsoft.com/office/drawing/2014/chart" uri="{C3380CC4-5D6E-409C-BE32-E72D297353CC}">
              <c16:uniqueId val="{00000001-E661-4020-9B19-E655FB1136BC}"/>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C88-4FAD-9781-A0F8E794007A}"/>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33.729999999999997</c:v>
                </c:pt>
                <c:pt idx="1">
                  <c:v>33.21</c:v>
                </c:pt>
                <c:pt idx="2">
                  <c:v>32.229999999999997</c:v>
                </c:pt>
                <c:pt idx="3">
                  <c:v>32.479999999999997</c:v>
                </c:pt>
                <c:pt idx="4">
                  <c:v>30.19</c:v>
                </c:pt>
              </c:numCache>
            </c:numRef>
          </c:val>
          <c:smooth val="0"/>
          <c:extLst>
            <c:ext xmlns:c16="http://schemas.microsoft.com/office/drawing/2014/chart" uri="{C3380CC4-5D6E-409C-BE32-E72D297353CC}">
              <c16:uniqueId val="{00000001-9C88-4FAD-9781-A0F8E794007A}"/>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74.22</c:v>
                </c:pt>
                <c:pt idx="1">
                  <c:v>75.58</c:v>
                </c:pt>
                <c:pt idx="2">
                  <c:v>77.66</c:v>
                </c:pt>
                <c:pt idx="3">
                  <c:v>79.87</c:v>
                </c:pt>
                <c:pt idx="4">
                  <c:v>77.73</c:v>
                </c:pt>
              </c:numCache>
            </c:numRef>
          </c:val>
          <c:extLst>
            <c:ext xmlns:c16="http://schemas.microsoft.com/office/drawing/2014/chart" uri="{C3380CC4-5D6E-409C-BE32-E72D297353CC}">
              <c16:uniqueId val="{00000000-88EE-4BAB-B1B1-71210C36855D}"/>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79.989999999999995</c:v>
                </c:pt>
                <c:pt idx="1">
                  <c:v>79.98</c:v>
                </c:pt>
                <c:pt idx="2">
                  <c:v>80.8</c:v>
                </c:pt>
                <c:pt idx="3">
                  <c:v>79.2</c:v>
                </c:pt>
                <c:pt idx="4">
                  <c:v>79.09</c:v>
                </c:pt>
              </c:numCache>
            </c:numRef>
          </c:val>
          <c:smooth val="0"/>
          <c:extLst>
            <c:ext xmlns:c16="http://schemas.microsoft.com/office/drawing/2014/chart" uri="{C3380CC4-5D6E-409C-BE32-E72D297353CC}">
              <c16:uniqueId val="{00000001-88EE-4BAB-B1B1-71210C36855D}"/>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104.12</c:v>
                </c:pt>
                <c:pt idx="1">
                  <c:v>107.58</c:v>
                </c:pt>
                <c:pt idx="2">
                  <c:v>105.45</c:v>
                </c:pt>
                <c:pt idx="3">
                  <c:v>100.2</c:v>
                </c:pt>
                <c:pt idx="4">
                  <c:v>84.54</c:v>
                </c:pt>
              </c:numCache>
            </c:numRef>
          </c:val>
          <c:extLst>
            <c:ext xmlns:c16="http://schemas.microsoft.com/office/drawing/2014/chart" uri="{C3380CC4-5D6E-409C-BE32-E72D297353CC}">
              <c16:uniqueId val="{00000000-89B6-47EB-B5E8-BF4ACF67D896}"/>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9B6-47EB-B5E8-BF4ACF67D896}"/>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EDA-4ACB-8095-D066FBAB27CD}"/>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EDA-4ACB-8095-D066FBAB27CD}"/>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F0E-42BE-8307-AF39383942F3}"/>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F0E-42BE-8307-AF39383942F3}"/>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EB9-483D-A409-6765841B1B9D}"/>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EB9-483D-A409-6765841B1B9D}"/>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03E-4F1B-B0A1-86C4FD9EC81B}"/>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03E-4F1B-B0A1-86C4FD9EC81B}"/>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1985</c:v>
                </c:pt>
                <c:pt idx="1">
                  <c:v>3684.59</c:v>
                </c:pt>
                <c:pt idx="2">
                  <c:v>3347.74</c:v>
                </c:pt>
                <c:pt idx="3">
                  <c:v>2871.97</c:v>
                </c:pt>
                <c:pt idx="4">
                  <c:v>2691.03</c:v>
                </c:pt>
              </c:numCache>
            </c:numRef>
          </c:val>
          <c:extLst>
            <c:ext xmlns:c16="http://schemas.microsoft.com/office/drawing/2014/chart" uri="{C3380CC4-5D6E-409C-BE32-E72D297353CC}">
              <c16:uniqueId val="{00000000-A97E-4B57-B6FA-ED83645CD179}"/>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1063.93</c:v>
                </c:pt>
                <c:pt idx="1">
                  <c:v>1060.8599999999999</c:v>
                </c:pt>
                <c:pt idx="2">
                  <c:v>1006.65</c:v>
                </c:pt>
                <c:pt idx="3">
                  <c:v>998.42</c:v>
                </c:pt>
                <c:pt idx="4">
                  <c:v>1095.52</c:v>
                </c:pt>
              </c:numCache>
            </c:numRef>
          </c:val>
          <c:smooth val="0"/>
          <c:extLst>
            <c:ext xmlns:c16="http://schemas.microsoft.com/office/drawing/2014/chart" uri="{C3380CC4-5D6E-409C-BE32-E72D297353CC}">
              <c16:uniqueId val="{00000001-A97E-4B57-B6FA-ED83645CD179}"/>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23.53</c:v>
                </c:pt>
                <c:pt idx="1">
                  <c:v>27.59</c:v>
                </c:pt>
                <c:pt idx="2">
                  <c:v>27.46</c:v>
                </c:pt>
                <c:pt idx="3">
                  <c:v>29.68</c:v>
                </c:pt>
                <c:pt idx="4">
                  <c:v>16.78</c:v>
                </c:pt>
              </c:numCache>
            </c:numRef>
          </c:val>
          <c:extLst>
            <c:ext xmlns:c16="http://schemas.microsoft.com/office/drawing/2014/chart" uri="{C3380CC4-5D6E-409C-BE32-E72D297353CC}">
              <c16:uniqueId val="{00000000-C000-44F0-8D30-0283F2E0925B}"/>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46.26</c:v>
                </c:pt>
                <c:pt idx="1">
                  <c:v>45.81</c:v>
                </c:pt>
                <c:pt idx="2">
                  <c:v>43.43</c:v>
                </c:pt>
                <c:pt idx="3">
                  <c:v>41.41</c:v>
                </c:pt>
                <c:pt idx="4">
                  <c:v>39.64</c:v>
                </c:pt>
              </c:numCache>
            </c:numRef>
          </c:val>
          <c:smooth val="0"/>
          <c:extLst>
            <c:ext xmlns:c16="http://schemas.microsoft.com/office/drawing/2014/chart" uri="{C3380CC4-5D6E-409C-BE32-E72D297353CC}">
              <c16:uniqueId val="{00000001-C000-44F0-8D30-0283F2E0925B}"/>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723.5</c:v>
                </c:pt>
                <c:pt idx="1">
                  <c:v>617.07000000000005</c:v>
                </c:pt>
                <c:pt idx="2">
                  <c:v>655.57</c:v>
                </c:pt>
                <c:pt idx="3">
                  <c:v>609.13</c:v>
                </c:pt>
                <c:pt idx="4">
                  <c:v>1215.76</c:v>
                </c:pt>
              </c:numCache>
            </c:numRef>
          </c:val>
          <c:extLst>
            <c:ext xmlns:c16="http://schemas.microsoft.com/office/drawing/2014/chart" uri="{C3380CC4-5D6E-409C-BE32-E72D297353CC}">
              <c16:uniqueId val="{00000000-1108-47CA-8F00-033136432149}"/>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376.4</c:v>
                </c:pt>
                <c:pt idx="1">
                  <c:v>383.92</c:v>
                </c:pt>
                <c:pt idx="2">
                  <c:v>400.44</c:v>
                </c:pt>
                <c:pt idx="3">
                  <c:v>417.56</c:v>
                </c:pt>
                <c:pt idx="4">
                  <c:v>449.72</c:v>
                </c:pt>
              </c:numCache>
            </c:numRef>
          </c:val>
          <c:smooth val="0"/>
          <c:extLst>
            <c:ext xmlns:c16="http://schemas.microsoft.com/office/drawing/2014/chart" uri="{C3380CC4-5D6E-409C-BE32-E72D297353CC}">
              <c16:uniqueId val="{00000001-1108-47CA-8F00-033136432149}"/>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【1,042.34】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【80.45】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【410.22】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130" zoomScaleNormal="13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北海道　積丹町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漁業集落排水</v>
      </c>
      <c r="Q8" s="72"/>
      <c r="R8" s="72"/>
      <c r="S8" s="72"/>
      <c r="T8" s="72"/>
      <c r="U8" s="72"/>
      <c r="V8" s="72"/>
      <c r="W8" s="72" t="str">
        <f>データ!L6</f>
        <v>H2</v>
      </c>
      <c r="X8" s="72"/>
      <c r="Y8" s="72"/>
      <c r="Z8" s="72"/>
      <c r="AA8" s="72"/>
      <c r="AB8" s="72"/>
      <c r="AC8" s="72"/>
      <c r="AD8" s="73" t="str">
        <f>データ!$M$6</f>
        <v>非設置</v>
      </c>
      <c r="AE8" s="73"/>
      <c r="AF8" s="73"/>
      <c r="AG8" s="73"/>
      <c r="AH8" s="73"/>
      <c r="AI8" s="73"/>
      <c r="AJ8" s="73"/>
      <c r="AK8" s="3"/>
      <c r="AL8" s="69">
        <f>データ!S6</f>
        <v>1922</v>
      </c>
      <c r="AM8" s="69"/>
      <c r="AN8" s="69"/>
      <c r="AO8" s="69"/>
      <c r="AP8" s="69"/>
      <c r="AQ8" s="69"/>
      <c r="AR8" s="69"/>
      <c r="AS8" s="69"/>
      <c r="AT8" s="68">
        <f>データ!T6</f>
        <v>238.13</v>
      </c>
      <c r="AU8" s="68"/>
      <c r="AV8" s="68"/>
      <c r="AW8" s="68"/>
      <c r="AX8" s="68"/>
      <c r="AY8" s="68"/>
      <c r="AZ8" s="68"/>
      <c r="BA8" s="68"/>
      <c r="BB8" s="68">
        <f>データ!U6</f>
        <v>8.07</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24.37</v>
      </c>
      <c r="Q10" s="68"/>
      <c r="R10" s="68"/>
      <c r="S10" s="68"/>
      <c r="T10" s="68"/>
      <c r="U10" s="68"/>
      <c r="V10" s="68"/>
      <c r="W10" s="68">
        <f>データ!Q6</f>
        <v>100</v>
      </c>
      <c r="X10" s="68"/>
      <c r="Y10" s="68"/>
      <c r="Z10" s="68"/>
      <c r="AA10" s="68"/>
      <c r="AB10" s="68"/>
      <c r="AC10" s="68"/>
      <c r="AD10" s="69">
        <f>データ!R6</f>
        <v>3890</v>
      </c>
      <c r="AE10" s="69"/>
      <c r="AF10" s="69"/>
      <c r="AG10" s="69"/>
      <c r="AH10" s="69"/>
      <c r="AI10" s="69"/>
      <c r="AJ10" s="69"/>
      <c r="AK10" s="2"/>
      <c r="AL10" s="69">
        <f>データ!V6</f>
        <v>467</v>
      </c>
      <c r="AM10" s="69"/>
      <c r="AN10" s="69"/>
      <c r="AO10" s="69"/>
      <c r="AP10" s="69"/>
      <c r="AQ10" s="69"/>
      <c r="AR10" s="69"/>
      <c r="AS10" s="69"/>
      <c r="AT10" s="68">
        <f>データ!W6</f>
        <v>0.54</v>
      </c>
      <c r="AU10" s="68"/>
      <c r="AV10" s="68"/>
      <c r="AW10" s="68"/>
      <c r="AX10" s="68"/>
      <c r="AY10" s="68"/>
      <c r="AZ10" s="68"/>
      <c r="BA10" s="68"/>
      <c r="BB10" s="68">
        <f>データ!X6</f>
        <v>864.81</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119</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117</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118</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【1,042.34】</v>
      </c>
      <c r="I86" s="26" t="str">
        <f>データ!CA6</f>
        <v>【42.60】</v>
      </c>
      <c r="J86" s="26" t="str">
        <f>データ!CL6</f>
        <v>【410.22】</v>
      </c>
      <c r="K86" s="26" t="str">
        <f>データ!CW6</f>
        <v>【32.98】</v>
      </c>
      <c r="L86" s="26" t="str">
        <f>データ!DH6</f>
        <v>【80.45】</v>
      </c>
      <c r="M86" s="26" t="s">
        <v>44</v>
      </c>
      <c r="N86" s="26" t="s">
        <v>44</v>
      </c>
      <c r="O86" s="26" t="str">
        <f>データ!EO6</f>
        <v>【1.09】</v>
      </c>
    </row>
  </sheetData>
  <sheetProtection algorithmName="SHA-512" hashValue="A9yJDNkehbigiiJSr5fSfxVdX3/D7wq45JR6NECNGo3+kJVx6FLuQ0x3xgdPqTl7WaxlFYaT3eHnGReIXH9nzA==" saltValue="bbKyHX0f6Ro6kghbEtoRV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2020</v>
      </c>
      <c r="C6" s="33">
        <f t="shared" ref="C6:X6" si="3">C7</f>
        <v>14052</v>
      </c>
      <c r="D6" s="33">
        <f t="shared" si="3"/>
        <v>47</v>
      </c>
      <c r="E6" s="33">
        <f t="shared" si="3"/>
        <v>17</v>
      </c>
      <c r="F6" s="33">
        <f t="shared" si="3"/>
        <v>6</v>
      </c>
      <c r="G6" s="33">
        <f t="shared" si="3"/>
        <v>0</v>
      </c>
      <c r="H6" s="33" t="str">
        <f t="shared" si="3"/>
        <v>北海道　積丹町</v>
      </c>
      <c r="I6" s="33" t="str">
        <f t="shared" si="3"/>
        <v>法非適用</v>
      </c>
      <c r="J6" s="33" t="str">
        <f t="shared" si="3"/>
        <v>下水道事業</v>
      </c>
      <c r="K6" s="33" t="str">
        <f t="shared" si="3"/>
        <v>漁業集落排水</v>
      </c>
      <c r="L6" s="33" t="str">
        <f t="shared" si="3"/>
        <v>H2</v>
      </c>
      <c r="M6" s="33" t="str">
        <f t="shared" si="3"/>
        <v>非設置</v>
      </c>
      <c r="N6" s="34" t="str">
        <f t="shared" si="3"/>
        <v>-</v>
      </c>
      <c r="O6" s="34" t="str">
        <f t="shared" si="3"/>
        <v>該当数値なし</v>
      </c>
      <c r="P6" s="34">
        <f t="shared" si="3"/>
        <v>24.37</v>
      </c>
      <c r="Q6" s="34">
        <f t="shared" si="3"/>
        <v>100</v>
      </c>
      <c r="R6" s="34">
        <f t="shared" si="3"/>
        <v>3890</v>
      </c>
      <c r="S6" s="34">
        <f t="shared" si="3"/>
        <v>1922</v>
      </c>
      <c r="T6" s="34">
        <f t="shared" si="3"/>
        <v>238.13</v>
      </c>
      <c r="U6" s="34">
        <f t="shared" si="3"/>
        <v>8.07</v>
      </c>
      <c r="V6" s="34">
        <f t="shared" si="3"/>
        <v>467</v>
      </c>
      <c r="W6" s="34">
        <f t="shared" si="3"/>
        <v>0.54</v>
      </c>
      <c r="X6" s="34">
        <f t="shared" si="3"/>
        <v>864.81</v>
      </c>
      <c r="Y6" s="35">
        <f>IF(Y7="",NA(),Y7)</f>
        <v>104.12</v>
      </c>
      <c r="Z6" s="35">
        <f t="shared" ref="Z6:AH6" si="4">IF(Z7="",NA(),Z7)</f>
        <v>107.58</v>
      </c>
      <c r="AA6" s="35">
        <f t="shared" si="4"/>
        <v>105.45</v>
      </c>
      <c r="AB6" s="35">
        <f t="shared" si="4"/>
        <v>100.2</v>
      </c>
      <c r="AC6" s="35">
        <f t="shared" si="4"/>
        <v>84.54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1985</v>
      </c>
      <c r="BG6" s="35">
        <f t="shared" ref="BG6:BO6" si="7">IF(BG7="",NA(),BG7)</f>
        <v>3684.59</v>
      </c>
      <c r="BH6" s="35">
        <f t="shared" si="7"/>
        <v>3347.74</v>
      </c>
      <c r="BI6" s="35">
        <f t="shared" si="7"/>
        <v>2871.97</v>
      </c>
      <c r="BJ6" s="35">
        <f t="shared" si="7"/>
        <v>2691.03</v>
      </c>
      <c r="BK6" s="35">
        <f t="shared" si="7"/>
        <v>1063.93</v>
      </c>
      <c r="BL6" s="35">
        <f t="shared" si="7"/>
        <v>1060.8599999999999</v>
      </c>
      <c r="BM6" s="35">
        <f t="shared" si="7"/>
        <v>1006.65</v>
      </c>
      <c r="BN6" s="35">
        <f t="shared" si="7"/>
        <v>998.42</v>
      </c>
      <c r="BO6" s="35">
        <f t="shared" si="7"/>
        <v>1095.52</v>
      </c>
      <c r="BP6" s="34" t="str">
        <f>IF(BP7="","",IF(BP7="-","【-】","【"&amp;SUBSTITUTE(TEXT(BP7,"#,##0.00"),"-","△")&amp;"】"))</f>
        <v>【1,042.34】</v>
      </c>
      <c r="BQ6" s="35">
        <f>IF(BQ7="",NA(),BQ7)</f>
        <v>23.53</v>
      </c>
      <c r="BR6" s="35">
        <f t="shared" ref="BR6:BZ6" si="8">IF(BR7="",NA(),BR7)</f>
        <v>27.59</v>
      </c>
      <c r="BS6" s="35">
        <f t="shared" si="8"/>
        <v>27.46</v>
      </c>
      <c r="BT6" s="35">
        <f t="shared" si="8"/>
        <v>29.68</v>
      </c>
      <c r="BU6" s="35">
        <f t="shared" si="8"/>
        <v>16.78</v>
      </c>
      <c r="BV6" s="35">
        <f t="shared" si="8"/>
        <v>46.26</v>
      </c>
      <c r="BW6" s="35">
        <f t="shared" si="8"/>
        <v>45.81</v>
      </c>
      <c r="BX6" s="35">
        <f t="shared" si="8"/>
        <v>43.43</v>
      </c>
      <c r="BY6" s="35">
        <f t="shared" si="8"/>
        <v>41.41</v>
      </c>
      <c r="BZ6" s="35">
        <f t="shared" si="8"/>
        <v>39.64</v>
      </c>
      <c r="CA6" s="34" t="str">
        <f>IF(CA7="","",IF(CA7="-","【-】","【"&amp;SUBSTITUTE(TEXT(CA7,"#,##0.00"),"-","△")&amp;"】"))</f>
        <v>【42.60】</v>
      </c>
      <c r="CB6" s="35">
        <f>IF(CB7="",NA(),CB7)</f>
        <v>723.5</v>
      </c>
      <c r="CC6" s="35">
        <f t="shared" ref="CC6:CK6" si="9">IF(CC7="",NA(),CC7)</f>
        <v>617.07000000000005</v>
      </c>
      <c r="CD6" s="35">
        <f t="shared" si="9"/>
        <v>655.57</v>
      </c>
      <c r="CE6" s="35">
        <f t="shared" si="9"/>
        <v>609.13</v>
      </c>
      <c r="CF6" s="35">
        <f t="shared" si="9"/>
        <v>1215.76</v>
      </c>
      <c r="CG6" s="35">
        <f t="shared" si="9"/>
        <v>376.4</v>
      </c>
      <c r="CH6" s="35">
        <f t="shared" si="9"/>
        <v>383.92</v>
      </c>
      <c r="CI6" s="35">
        <f t="shared" si="9"/>
        <v>400.44</v>
      </c>
      <c r="CJ6" s="35">
        <f t="shared" si="9"/>
        <v>417.56</v>
      </c>
      <c r="CK6" s="35">
        <f t="shared" si="9"/>
        <v>449.72</v>
      </c>
      <c r="CL6" s="34" t="str">
        <f>IF(CL7="","",IF(CL7="-","【-】","【"&amp;SUBSTITUTE(TEXT(CL7,"#,##0.00"),"-","△")&amp;"】"))</f>
        <v>【410.22】</v>
      </c>
      <c r="CM6" s="35" t="str">
        <f>IF(CM7="",NA(),CM7)</f>
        <v>-</v>
      </c>
      <c r="CN6" s="35" t="str">
        <f t="shared" ref="CN6:CV6" si="10">IF(CN7="",NA(),CN7)</f>
        <v>-</v>
      </c>
      <c r="CO6" s="35" t="str">
        <f t="shared" si="10"/>
        <v>-</v>
      </c>
      <c r="CP6" s="35" t="str">
        <f t="shared" si="10"/>
        <v>-</v>
      </c>
      <c r="CQ6" s="35" t="str">
        <f t="shared" si="10"/>
        <v>-</v>
      </c>
      <c r="CR6" s="35">
        <f t="shared" si="10"/>
        <v>33.729999999999997</v>
      </c>
      <c r="CS6" s="35">
        <f t="shared" si="10"/>
        <v>33.21</v>
      </c>
      <c r="CT6" s="35">
        <f t="shared" si="10"/>
        <v>32.229999999999997</v>
      </c>
      <c r="CU6" s="35">
        <f t="shared" si="10"/>
        <v>32.479999999999997</v>
      </c>
      <c r="CV6" s="35">
        <f t="shared" si="10"/>
        <v>30.19</v>
      </c>
      <c r="CW6" s="34" t="str">
        <f>IF(CW7="","",IF(CW7="-","【-】","【"&amp;SUBSTITUTE(TEXT(CW7,"#,##0.00"),"-","△")&amp;"】"))</f>
        <v>【32.98】</v>
      </c>
      <c r="CX6" s="35">
        <f>IF(CX7="",NA(),CX7)</f>
        <v>74.22</v>
      </c>
      <c r="CY6" s="35">
        <f t="shared" ref="CY6:DG6" si="11">IF(CY7="",NA(),CY7)</f>
        <v>75.58</v>
      </c>
      <c r="CZ6" s="35">
        <f t="shared" si="11"/>
        <v>77.66</v>
      </c>
      <c r="DA6" s="35">
        <f t="shared" si="11"/>
        <v>79.87</v>
      </c>
      <c r="DB6" s="35">
        <f t="shared" si="11"/>
        <v>77.73</v>
      </c>
      <c r="DC6" s="35">
        <f t="shared" si="11"/>
        <v>79.989999999999995</v>
      </c>
      <c r="DD6" s="35">
        <f t="shared" si="11"/>
        <v>79.98</v>
      </c>
      <c r="DE6" s="35">
        <f t="shared" si="11"/>
        <v>80.8</v>
      </c>
      <c r="DF6" s="35">
        <f t="shared" si="11"/>
        <v>79.2</v>
      </c>
      <c r="DG6" s="35">
        <f t="shared" si="11"/>
        <v>79.09</v>
      </c>
      <c r="DH6" s="34" t="str">
        <f>IF(DH7="","",IF(DH7="-","【-】","【"&amp;SUBSTITUTE(TEXT(DH7,"#,##0.00"),"-","△")&amp;"】"))</f>
        <v>【80.45】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0.01</v>
      </c>
      <c r="EK6" s="35">
        <f t="shared" si="14"/>
        <v>0.09</v>
      </c>
      <c r="EL6" s="35">
        <f t="shared" si="14"/>
        <v>0.02</v>
      </c>
      <c r="EM6" s="35">
        <f t="shared" si="14"/>
        <v>0.01</v>
      </c>
      <c r="EN6" s="35">
        <f t="shared" si="14"/>
        <v>1.6</v>
      </c>
      <c r="EO6" s="34" t="str">
        <f>IF(EO7="","",IF(EO7="-","【-】","【"&amp;SUBSTITUTE(TEXT(EO7,"#,##0.00"),"-","△")&amp;"】"))</f>
        <v>【1.09】</v>
      </c>
    </row>
    <row r="7" spans="1:145" s="36" customFormat="1" x14ac:dyDescent="0.15">
      <c r="A7" s="28"/>
      <c r="B7" s="37">
        <v>2020</v>
      </c>
      <c r="C7" s="37">
        <v>14052</v>
      </c>
      <c r="D7" s="37">
        <v>47</v>
      </c>
      <c r="E7" s="37">
        <v>17</v>
      </c>
      <c r="F7" s="37">
        <v>6</v>
      </c>
      <c r="G7" s="37">
        <v>0</v>
      </c>
      <c r="H7" s="37" t="s">
        <v>98</v>
      </c>
      <c r="I7" s="37" t="s">
        <v>99</v>
      </c>
      <c r="J7" s="37" t="s">
        <v>100</v>
      </c>
      <c r="K7" s="37" t="s">
        <v>101</v>
      </c>
      <c r="L7" s="37" t="s">
        <v>102</v>
      </c>
      <c r="M7" s="37" t="s">
        <v>103</v>
      </c>
      <c r="N7" s="38" t="s">
        <v>104</v>
      </c>
      <c r="O7" s="38" t="s">
        <v>105</v>
      </c>
      <c r="P7" s="38">
        <v>24.37</v>
      </c>
      <c r="Q7" s="38">
        <v>100</v>
      </c>
      <c r="R7" s="38">
        <v>3890</v>
      </c>
      <c r="S7" s="38">
        <v>1922</v>
      </c>
      <c r="T7" s="38">
        <v>238.13</v>
      </c>
      <c r="U7" s="38">
        <v>8.07</v>
      </c>
      <c r="V7" s="38">
        <v>467</v>
      </c>
      <c r="W7" s="38">
        <v>0.54</v>
      </c>
      <c r="X7" s="38">
        <v>864.81</v>
      </c>
      <c r="Y7" s="38">
        <v>104.12</v>
      </c>
      <c r="Z7" s="38">
        <v>107.58</v>
      </c>
      <c r="AA7" s="38">
        <v>105.45</v>
      </c>
      <c r="AB7" s="38">
        <v>100.2</v>
      </c>
      <c r="AC7" s="38">
        <v>84.54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1985</v>
      </c>
      <c r="BG7" s="38">
        <v>3684.59</v>
      </c>
      <c r="BH7" s="38">
        <v>3347.74</v>
      </c>
      <c r="BI7" s="38">
        <v>2871.97</v>
      </c>
      <c r="BJ7" s="38">
        <v>2691.03</v>
      </c>
      <c r="BK7" s="38">
        <v>1063.93</v>
      </c>
      <c r="BL7" s="38">
        <v>1060.8599999999999</v>
      </c>
      <c r="BM7" s="38">
        <v>1006.65</v>
      </c>
      <c r="BN7" s="38">
        <v>998.42</v>
      </c>
      <c r="BO7" s="38">
        <v>1095.52</v>
      </c>
      <c r="BP7" s="38">
        <v>1042.3399999999999</v>
      </c>
      <c r="BQ7" s="38">
        <v>23.53</v>
      </c>
      <c r="BR7" s="38">
        <v>27.59</v>
      </c>
      <c r="BS7" s="38">
        <v>27.46</v>
      </c>
      <c r="BT7" s="38">
        <v>29.68</v>
      </c>
      <c r="BU7" s="38">
        <v>16.78</v>
      </c>
      <c r="BV7" s="38">
        <v>46.26</v>
      </c>
      <c r="BW7" s="38">
        <v>45.81</v>
      </c>
      <c r="BX7" s="38">
        <v>43.43</v>
      </c>
      <c r="BY7" s="38">
        <v>41.41</v>
      </c>
      <c r="BZ7" s="38">
        <v>39.64</v>
      </c>
      <c r="CA7" s="38">
        <v>42.6</v>
      </c>
      <c r="CB7" s="38">
        <v>723.5</v>
      </c>
      <c r="CC7" s="38">
        <v>617.07000000000005</v>
      </c>
      <c r="CD7" s="38">
        <v>655.57</v>
      </c>
      <c r="CE7" s="38">
        <v>609.13</v>
      </c>
      <c r="CF7" s="38">
        <v>1215.76</v>
      </c>
      <c r="CG7" s="38">
        <v>376.4</v>
      </c>
      <c r="CH7" s="38">
        <v>383.92</v>
      </c>
      <c r="CI7" s="38">
        <v>400.44</v>
      </c>
      <c r="CJ7" s="38">
        <v>417.56</v>
      </c>
      <c r="CK7" s="38">
        <v>449.72</v>
      </c>
      <c r="CL7" s="38">
        <v>410.22</v>
      </c>
      <c r="CM7" s="38" t="s">
        <v>104</v>
      </c>
      <c r="CN7" s="38" t="s">
        <v>104</v>
      </c>
      <c r="CO7" s="38" t="s">
        <v>104</v>
      </c>
      <c r="CP7" s="38" t="s">
        <v>104</v>
      </c>
      <c r="CQ7" s="38" t="s">
        <v>104</v>
      </c>
      <c r="CR7" s="38">
        <v>33.729999999999997</v>
      </c>
      <c r="CS7" s="38">
        <v>33.21</v>
      </c>
      <c r="CT7" s="38">
        <v>32.229999999999997</v>
      </c>
      <c r="CU7" s="38">
        <v>32.479999999999997</v>
      </c>
      <c r="CV7" s="38">
        <v>30.19</v>
      </c>
      <c r="CW7" s="38">
        <v>32.979999999999997</v>
      </c>
      <c r="CX7" s="38">
        <v>74.22</v>
      </c>
      <c r="CY7" s="38">
        <v>75.58</v>
      </c>
      <c r="CZ7" s="38">
        <v>77.66</v>
      </c>
      <c r="DA7" s="38">
        <v>79.87</v>
      </c>
      <c r="DB7" s="38">
        <v>77.73</v>
      </c>
      <c r="DC7" s="38">
        <v>79.989999999999995</v>
      </c>
      <c r="DD7" s="38">
        <v>79.98</v>
      </c>
      <c r="DE7" s="38">
        <v>80.8</v>
      </c>
      <c r="DF7" s="38">
        <v>79.2</v>
      </c>
      <c r="DG7" s="38">
        <v>79.09</v>
      </c>
      <c r="DH7" s="38">
        <v>80.45</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0.01</v>
      </c>
      <c r="EK7" s="38">
        <v>0.09</v>
      </c>
      <c r="EL7" s="38">
        <v>0.02</v>
      </c>
      <c r="EM7" s="38">
        <v>0.01</v>
      </c>
      <c r="EN7" s="38">
        <v>1.6</v>
      </c>
      <c r="EO7" s="38">
        <v>1.0900000000000001</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111</v>
      </c>
    </row>
    <row r="12" spans="1:145" x14ac:dyDescent="0.15">
      <c r="B12">
        <v>1</v>
      </c>
      <c r="C12">
        <v>1</v>
      </c>
      <c r="D12">
        <v>1</v>
      </c>
      <c r="E12">
        <v>1</v>
      </c>
      <c r="F12">
        <v>2</v>
      </c>
      <c r="G12" t="s">
        <v>112</v>
      </c>
    </row>
    <row r="13" spans="1:145" x14ac:dyDescent="0.15">
      <c r="B13" t="s">
        <v>113</v>
      </c>
      <c r="C13" t="s">
        <v>113</v>
      </c>
      <c r="D13" t="s">
        <v>114</v>
      </c>
      <c r="E13" t="s">
        <v>115</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2022-02-17T06:59:39Z</cp:lastPrinted>
  <dcterms:created xsi:type="dcterms:W3CDTF">2021-12-03T08:04:26Z</dcterms:created>
  <dcterms:modified xsi:type="dcterms:W3CDTF">2022-02-25T01:35:00Z</dcterms:modified>
  <cp:category/>
</cp:coreProperties>
</file>